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2565" windowWidth="15480" windowHeight="2145" activeTab="0"/>
  </bookViews>
  <sheets>
    <sheet name="CRONOGRAMA" sheetId="1" r:id="rId1"/>
    <sheet name="Plan1" sheetId="2" r:id="rId2"/>
  </sheets>
  <definedNames>
    <definedName name="_xlnm.Print_Area" localSheetId="0">'CRONOGRAMA'!$A$1:$R$48</definedName>
    <definedName name="BDI">#REF!</definedName>
    <definedName name="MEM_A">#REF!</definedName>
    <definedName name="MEN_B">#REF!</definedName>
    <definedName name="ORÇ_A">#REF!</definedName>
    <definedName name="ORÇ_B">#REF!</definedName>
    <definedName name="ORÇ_D">#REF!</definedName>
  </definedNames>
  <calcPr fullCalcOnLoad="1"/>
</workbook>
</file>

<file path=xl/sharedStrings.xml><?xml version="1.0" encoding="utf-8"?>
<sst xmlns="http://schemas.openxmlformats.org/spreadsheetml/2006/main" count="99" uniqueCount="53">
  <si>
    <t>ITEM</t>
  </si>
  <si>
    <t>%</t>
  </si>
  <si>
    <t>Prefeitura Municipal de Barra Mansa</t>
  </si>
  <si>
    <t xml:space="preserve">Secretaria Municipal de Planejamento Urbano </t>
  </si>
  <si>
    <t>Estado do Rio de Janeiro</t>
  </si>
  <si>
    <t>SERVIÇOS PRELIMINARES</t>
  </si>
  <si>
    <t>TRABALHOS EM TERRA</t>
  </si>
  <si>
    <t>PINTURA</t>
  </si>
  <si>
    <t>SERVIÇOS COMPLEMENTARES</t>
  </si>
  <si>
    <t>TOTAL</t>
  </si>
  <si>
    <t>Projeto :</t>
  </si>
  <si>
    <t xml:space="preserve">Levant. Quant. : </t>
  </si>
  <si>
    <t>Orçamento :</t>
  </si>
  <si>
    <t>Aprovação :</t>
  </si>
  <si>
    <t>INSTALAÇÕES ELÉTRICAS</t>
  </si>
  <si>
    <t>Engº Eros dos Santos</t>
  </si>
  <si>
    <t>Orç. Nº</t>
  </si>
  <si>
    <t>Data</t>
  </si>
  <si>
    <t>Rev. Nº</t>
  </si>
  <si>
    <t>Obra : IMPLANTAÇÃO DE PRAÇA ESPORTIVA,  NO BAIRRO GETÚLIO VARGAS - BARRA MANSA - RJ - TÊNIS DE MESA E IMPLANTAÇÃO DE PRAÇA</t>
  </si>
  <si>
    <t>Arqª  Germana Kelmer de Abreu  (CAU  198443-8)</t>
  </si>
  <si>
    <t>PAISAGISMO</t>
  </si>
  <si>
    <t>PAVIMENTAÇÃO</t>
  </si>
  <si>
    <t>ARRANCAMENTO  E  DEMOLIÇÃO</t>
  </si>
  <si>
    <t xml:space="preserve">EQUIPAMENTOS </t>
  </si>
  <si>
    <t xml:space="preserve">MONTAGEM E INSTALAÇÃO DOS EQUIPAMENTOS </t>
  </si>
  <si>
    <t>DIVERSOS</t>
  </si>
  <si>
    <t>REVESTIMENTO</t>
  </si>
  <si>
    <t>CANTEIROS (Bancos, Mesas, Jardineira, Rampa, Ponto de Ônibus), ESCADA</t>
  </si>
  <si>
    <t>PISO DE CONCRETO ARMADO</t>
  </si>
  <si>
    <t>Encargos Sociais  - SINAPI :  90,79%  (HORA)    -   51,52%  (MÊS)</t>
  </si>
  <si>
    <t>Local : Esquina da Av. Presidente Kennedy com a Rua José Fagundes Pinto - Lote 02 - Bairro Getúlio Vargas - Barra Mansa-RJ</t>
  </si>
  <si>
    <t>Engº João Vitor da Silva Ramos (CREA 2018106463)</t>
  </si>
  <si>
    <t>002/2019</t>
  </si>
  <si>
    <t>CONTRATO DE REPASSE Nº 843673 - SINCOV / PROPOSTA Nº 025160 - 2017 -  MINISTÉRIO DO ESPORTE</t>
  </si>
  <si>
    <t>04</t>
  </si>
  <si>
    <t>11/Jun/2019</t>
  </si>
  <si>
    <t>CRONOGRAMA  FÍSICO-FINANCEIRO</t>
  </si>
  <si>
    <t>SERVIÇO</t>
  </si>
  <si>
    <t xml:space="preserve">Desembolso </t>
  </si>
  <si>
    <t>Físico</t>
  </si>
  <si>
    <t>1º Mês</t>
  </si>
  <si>
    <t>2º Mês</t>
  </si>
  <si>
    <t>3º Mês</t>
  </si>
  <si>
    <t>4º Mês</t>
  </si>
  <si>
    <t>5º Mês</t>
  </si>
  <si>
    <t>6º Mês</t>
  </si>
  <si>
    <t>Financeiro</t>
  </si>
  <si>
    <t>Financ.</t>
  </si>
  <si>
    <t>R$</t>
  </si>
  <si>
    <t>TOTAL POR MÊS</t>
  </si>
  <si>
    <t>TOTAL  ACUMULADO</t>
  </si>
  <si>
    <t>Fonte Oficial dos Preços :  SINAPI /EMOP -  RJ  - COM Desoneração  - Jun/2018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</si>
</sst>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9" fillId="0" borderId="10" xfId="49" applyNumberFormat="1" applyFont="1" applyFill="1" applyBorder="1" applyAlignment="1">
      <alignment horizontal="center" vertical="center"/>
      <protection/>
    </xf>
    <xf numFmtId="4" fontId="39" fillId="0" borderId="11" xfId="49" applyNumberFormat="1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 vertical="center" wrapText="1"/>
    </xf>
    <xf numFmtId="49" fontId="40" fillId="0" borderId="14" xfId="52" applyNumberFormat="1" applyFont="1" applyFill="1" applyBorder="1" applyAlignment="1">
      <alignment horizontal="left" vertical="center" wrapText="1"/>
      <protection/>
    </xf>
    <xf numFmtId="49" fontId="40" fillId="0" borderId="15" xfId="49" applyNumberFormat="1" applyFont="1" applyFill="1" applyBorder="1" applyAlignment="1">
      <alignment horizontal="left" vertical="center" wrapText="1"/>
      <protection/>
    </xf>
    <xf numFmtId="4" fontId="5" fillId="0" borderId="14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49" fontId="39" fillId="0" borderId="16" xfId="52" applyNumberFormat="1" applyFont="1" applyFill="1" applyBorder="1" applyAlignment="1">
      <alignment horizontal="left" vertical="center"/>
      <protection/>
    </xf>
    <xf numFmtId="49" fontId="3" fillId="0" borderId="17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" fontId="5" fillId="0" borderId="15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9" fillId="0" borderId="0" xfId="52" applyNumberFormat="1" applyFont="1" applyFill="1" applyBorder="1" applyAlignment="1">
      <alignment horizontal="left" vertical="center"/>
      <protection/>
    </xf>
    <xf numFmtId="49" fontId="3" fillId="0" borderId="18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9" fillId="0" borderId="16" xfId="49" applyNumberFormat="1" applyFont="1" applyFill="1" applyBorder="1" applyAlignment="1">
      <alignment horizontal="center" vertical="center"/>
      <protection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64" fontId="39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49" applyFont="1">
      <alignment/>
      <protection/>
    </xf>
    <xf numFmtId="0" fontId="40" fillId="0" borderId="10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0" fillId="0" borderId="21" xfId="0" applyFont="1" applyBorder="1" applyAlignment="1">
      <alignment vertical="center"/>
    </xf>
    <xf numFmtId="0" fontId="40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0" fontId="3" fillId="0" borderId="2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0" fontId="3" fillId="0" borderId="20" xfId="0" applyNumberFormat="1" applyFont="1" applyBorder="1" applyAlignment="1">
      <alignment horizontal="right" wrapText="1"/>
    </xf>
    <xf numFmtId="43" fontId="3" fillId="0" borderId="20" xfId="0" applyNumberFormat="1" applyFont="1" applyFill="1" applyBorder="1" applyAlignment="1">
      <alignment horizontal="right" wrapText="1"/>
    </xf>
    <xf numFmtId="10" fontId="3" fillId="0" borderId="20" xfId="0" applyNumberFormat="1" applyFont="1" applyBorder="1" applyAlignment="1">
      <alignment horizontal="right" vertical="center" wrapText="1"/>
    </xf>
    <xf numFmtId="43" fontId="3" fillId="0" borderId="20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0" fontId="3" fillId="0" borderId="21" xfId="0" applyNumberFormat="1" applyFont="1" applyBorder="1" applyAlignment="1">
      <alignment horizontal="center" vertical="center" wrapText="1"/>
    </xf>
    <xf numFmtId="10" fontId="3" fillId="0" borderId="21" xfId="0" applyNumberFormat="1" applyFont="1" applyBorder="1" applyAlignment="1">
      <alignment horizontal="right" wrapText="1"/>
    </xf>
    <xf numFmtId="43" fontId="3" fillId="0" borderId="21" xfId="0" applyNumberFormat="1" applyFont="1" applyFill="1" applyBorder="1" applyAlignment="1">
      <alignment horizontal="right" wrapText="1"/>
    </xf>
    <xf numFmtId="10" fontId="3" fillId="0" borderId="21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0" xfId="0" applyFont="1" applyBorder="1" applyAlignment="1">
      <alignment/>
    </xf>
    <xf numFmtId="10" fontId="3" fillId="0" borderId="21" xfId="0" applyNumberFormat="1" applyFont="1" applyBorder="1" applyAlignment="1">
      <alignment horizontal="right" vertical="center"/>
    </xf>
    <xf numFmtId="43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/>
    </xf>
    <xf numFmtId="10" fontId="3" fillId="0" borderId="20" xfId="0" applyNumberFormat="1" applyFont="1" applyBorder="1" applyAlignment="1">
      <alignment horizontal="right"/>
    </xf>
    <xf numFmtId="10" fontId="3" fillId="0" borderId="21" xfId="0" applyNumberFormat="1" applyFont="1" applyBorder="1" applyAlignment="1">
      <alignment horizontal="right"/>
    </xf>
    <xf numFmtId="43" fontId="3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0" xfId="0" applyFont="1" applyBorder="1" applyAlignment="1">
      <alignment/>
    </xf>
    <xf numFmtId="10" fontId="3" fillId="0" borderId="20" xfId="0" applyNumberFormat="1" applyFont="1" applyBorder="1" applyAlignment="1">
      <alignment horizontal="right" vertical="center"/>
    </xf>
    <xf numFmtId="43" fontId="3" fillId="0" borderId="21" xfId="0" applyNumberFormat="1" applyFont="1" applyBorder="1" applyAlignment="1">
      <alignment horizontal="left" vertical="center"/>
    </xf>
    <xf numFmtId="10" fontId="3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/>
    </xf>
    <xf numFmtId="43" fontId="3" fillId="0" borderId="22" xfId="0" applyNumberFormat="1" applyFont="1" applyBorder="1" applyAlignment="1">
      <alignment horizontal="right" vertical="center"/>
    </xf>
    <xf numFmtId="43" fontId="3" fillId="0" borderId="22" xfId="0" applyNumberFormat="1" applyFont="1" applyBorder="1" applyAlignment="1">
      <alignment horizontal="left" vertical="center"/>
    </xf>
    <xf numFmtId="43" fontId="3" fillId="0" borderId="2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10" fontId="39" fillId="0" borderId="10" xfId="0" applyNumberFormat="1" applyFont="1" applyBorder="1" applyAlignment="1">
      <alignment horizontal="center" vertical="center"/>
    </xf>
    <xf numFmtId="43" fontId="39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right" vertical="center" wrapText="1"/>
    </xf>
    <xf numFmtId="10" fontId="3" fillId="0" borderId="17" xfId="0" applyNumberFormat="1" applyFont="1" applyBorder="1" applyAlignment="1">
      <alignment horizontal="right" vertical="center" wrapText="1"/>
    </xf>
    <xf numFmtId="10" fontId="3" fillId="0" borderId="16" xfId="0" applyNumberFormat="1" applyFont="1" applyBorder="1" applyAlignment="1">
      <alignment horizontal="right" vertical="center" wrapText="1"/>
    </xf>
    <xf numFmtId="10" fontId="3" fillId="0" borderId="15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3" fontId="3" fillId="0" borderId="21" xfId="0" applyNumberFormat="1" applyFont="1" applyBorder="1" applyAlignment="1">
      <alignment horizontal="center" vertical="center" wrapText="1"/>
    </xf>
    <xf numFmtId="43" fontId="3" fillId="0" borderId="19" xfId="0" applyNumberFormat="1" applyFont="1" applyBorder="1" applyAlignment="1">
      <alignment horizontal="center" vertical="center" wrapText="1"/>
    </xf>
    <xf numFmtId="43" fontId="3" fillId="0" borderId="15" xfId="0" applyNumberFormat="1" applyFont="1" applyBorder="1" applyAlignment="1">
      <alignment/>
    </xf>
    <xf numFmtId="10" fontId="3" fillId="0" borderId="20" xfId="0" applyNumberFormat="1" applyFont="1" applyBorder="1" applyAlignment="1">
      <alignment horizontal="right" vertical="center" wrapText="1"/>
    </xf>
    <xf numFmtId="43" fontId="3" fillId="0" borderId="24" xfId="0" applyNumberFormat="1" applyFont="1" applyBorder="1" applyAlignment="1">
      <alignment horizontal="center" vertical="center" wrapText="1"/>
    </xf>
    <xf numFmtId="43" fontId="3" fillId="0" borderId="23" xfId="0" applyNumberFormat="1" applyFont="1" applyBorder="1" applyAlignment="1">
      <alignment horizontal="center" vertical="center" wrapText="1"/>
    </xf>
    <xf numFmtId="43" fontId="3" fillId="0" borderId="21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9" fillId="0" borderId="12" xfId="49" applyNumberFormat="1" applyFont="1" applyFill="1" applyBorder="1" applyAlignment="1">
      <alignment horizontal="center" vertical="center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9" fillId="0" borderId="10" xfId="49" applyNumberFormat="1" applyFont="1" applyFill="1" applyBorder="1" applyAlignment="1">
      <alignment horizontal="left" vertical="center" wrapText="1" readingOrder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4" fontId="39" fillId="0" borderId="10" xfId="52" applyNumberFormat="1" applyFont="1" applyFill="1" applyBorder="1" applyAlignment="1">
      <alignment horizontal="left" vertical="center" wrapText="1" readingOrder="1"/>
      <protection/>
    </xf>
    <xf numFmtId="0" fontId="3" fillId="0" borderId="10" xfId="0" applyFont="1" applyBorder="1" applyAlignment="1">
      <alignment horizontal="left" vertical="center" wrapText="1" readingOrder="1"/>
    </xf>
    <xf numFmtId="4" fontId="3" fillId="0" borderId="20" xfId="0" applyNumberFormat="1" applyFont="1" applyBorder="1" applyAlignment="1">
      <alignment horizontal="center" vertical="center" wrapText="1"/>
    </xf>
    <xf numFmtId="43" fontId="3" fillId="0" borderId="21" xfId="0" applyNumberFormat="1" applyFont="1" applyBorder="1" applyAlignment="1">
      <alignment/>
    </xf>
    <xf numFmtId="10" fontId="3" fillId="0" borderId="20" xfId="0" applyNumberFormat="1" applyFont="1" applyBorder="1" applyAlignment="1">
      <alignment/>
    </xf>
    <xf numFmtId="10" fontId="3" fillId="0" borderId="21" xfId="0" applyNumberFormat="1" applyFont="1" applyBorder="1" applyAlignment="1">
      <alignment/>
    </xf>
    <xf numFmtId="10" fontId="3" fillId="0" borderId="22" xfId="0" applyNumberFormat="1" applyFont="1" applyBorder="1" applyAlignment="1">
      <alignment/>
    </xf>
    <xf numFmtId="43" fontId="3" fillId="0" borderId="22" xfId="0" applyNumberFormat="1" applyFont="1" applyBorder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3" xfId="49"/>
    <cellStyle name="Normal 3" xfId="50"/>
    <cellStyle name="Normal 4" xfId="51"/>
    <cellStyle name="Normal_P_Getulio Vargas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0</xdr:rowOff>
    </xdr:from>
    <xdr:to>
      <xdr:col>2</xdr:col>
      <xdr:colOff>1647825</xdr:colOff>
      <xdr:row>7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895350"/>
          <a:ext cx="16573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</xdr:row>
      <xdr:rowOff>66675</xdr:rowOff>
    </xdr:from>
    <xdr:to>
      <xdr:col>6</xdr:col>
      <xdr:colOff>752475</xdr:colOff>
      <xdr:row>14</xdr:row>
      <xdr:rowOff>114300</xdr:rowOff>
    </xdr:to>
    <xdr:sp>
      <xdr:nvSpPr>
        <xdr:cNvPr id="2" name="Retângulo 2"/>
        <xdr:cNvSpPr>
          <a:spLocks/>
        </xdr:cNvSpPr>
      </xdr:nvSpPr>
      <xdr:spPr>
        <a:xfrm>
          <a:off x="4419600" y="4619625"/>
          <a:ext cx="1543050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16</xdr:row>
      <xdr:rowOff>47625</xdr:rowOff>
    </xdr:from>
    <xdr:to>
      <xdr:col>6</xdr:col>
      <xdr:colOff>742950</xdr:colOff>
      <xdr:row>16</xdr:row>
      <xdr:rowOff>95250</xdr:rowOff>
    </xdr:to>
    <xdr:sp>
      <xdr:nvSpPr>
        <xdr:cNvPr id="3" name="Retângulo 3"/>
        <xdr:cNvSpPr>
          <a:spLocks/>
        </xdr:cNvSpPr>
      </xdr:nvSpPr>
      <xdr:spPr>
        <a:xfrm>
          <a:off x="4448175" y="4981575"/>
          <a:ext cx="1504950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133350</xdr:rowOff>
    </xdr:from>
    <xdr:to>
      <xdr:col>12</xdr:col>
      <xdr:colOff>666750</xdr:colOff>
      <xdr:row>20</xdr:row>
      <xdr:rowOff>180975</xdr:rowOff>
    </xdr:to>
    <xdr:sp>
      <xdr:nvSpPr>
        <xdr:cNvPr id="4" name="Retângulo 5"/>
        <xdr:cNvSpPr>
          <a:spLocks/>
        </xdr:cNvSpPr>
      </xdr:nvSpPr>
      <xdr:spPr>
        <a:xfrm>
          <a:off x="6038850" y="5829300"/>
          <a:ext cx="4981575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47625</xdr:rowOff>
    </xdr:from>
    <xdr:to>
      <xdr:col>14</xdr:col>
      <xdr:colOff>676275</xdr:colOff>
      <xdr:row>22</xdr:row>
      <xdr:rowOff>104775</xdr:rowOff>
    </xdr:to>
    <xdr:sp>
      <xdr:nvSpPr>
        <xdr:cNvPr id="5" name="Retângulo 6"/>
        <xdr:cNvSpPr>
          <a:spLocks/>
        </xdr:cNvSpPr>
      </xdr:nvSpPr>
      <xdr:spPr>
        <a:xfrm>
          <a:off x="11182350" y="6410325"/>
          <a:ext cx="1485900" cy="57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26</xdr:row>
      <xdr:rowOff>76200</xdr:rowOff>
    </xdr:from>
    <xdr:to>
      <xdr:col>9</xdr:col>
      <xdr:colOff>19050</xdr:colOff>
      <xdr:row>26</xdr:row>
      <xdr:rowOff>123825</xdr:rowOff>
    </xdr:to>
    <xdr:sp>
      <xdr:nvSpPr>
        <xdr:cNvPr id="6" name="Retângulo 8"/>
        <xdr:cNvSpPr>
          <a:spLocks/>
        </xdr:cNvSpPr>
      </xdr:nvSpPr>
      <xdr:spPr>
        <a:xfrm>
          <a:off x="6019800" y="7429500"/>
          <a:ext cx="1590675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57150</xdr:rowOff>
    </xdr:from>
    <xdr:to>
      <xdr:col>13</xdr:col>
      <xdr:colOff>0</xdr:colOff>
      <xdr:row>28</xdr:row>
      <xdr:rowOff>104775</xdr:rowOff>
    </xdr:to>
    <xdr:sp>
      <xdr:nvSpPr>
        <xdr:cNvPr id="7" name="Retângulo 9"/>
        <xdr:cNvSpPr>
          <a:spLocks/>
        </xdr:cNvSpPr>
      </xdr:nvSpPr>
      <xdr:spPr>
        <a:xfrm>
          <a:off x="7591425" y="7791450"/>
          <a:ext cx="3581400" cy="47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32</xdr:row>
      <xdr:rowOff>66675</xdr:rowOff>
    </xdr:from>
    <xdr:to>
      <xdr:col>16</xdr:col>
      <xdr:colOff>647700</xdr:colOff>
      <xdr:row>32</xdr:row>
      <xdr:rowOff>114300</xdr:rowOff>
    </xdr:to>
    <xdr:sp>
      <xdr:nvSpPr>
        <xdr:cNvPr id="8" name="Retângulo 11"/>
        <xdr:cNvSpPr>
          <a:spLocks/>
        </xdr:cNvSpPr>
      </xdr:nvSpPr>
      <xdr:spPr>
        <a:xfrm>
          <a:off x="12877800" y="8534400"/>
          <a:ext cx="1285875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34</xdr:row>
      <xdr:rowOff>85725</xdr:rowOff>
    </xdr:from>
    <xdr:to>
      <xdr:col>17</xdr:col>
      <xdr:colOff>19050</xdr:colOff>
      <xdr:row>34</xdr:row>
      <xdr:rowOff>133350</xdr:rowOff>
    </xdr:to>
    <xdr:sp>
      <xdr:nvSpPr>
        <xdr:cNvPr id="9" name="Retângulo 12"/>
        <xdr:cNvSpPr>
          <a:spLocks/>
        </xdr:cNvSpPr>
      </xdr:nvSpPr>
      <xdr:spPr>
        <a:xfrm>
          <a:off x="12820650" y="8934450"/>
          <a:ext cx="1695450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36</xdr:row>
      <xdr:rowOff>66675</xdr:rowOff>
    </xdr:from>
    <xdr:to>
      <xdr:col>15</xdr:col>
      <xdr:colOff>0</xdr:colOff>
      <xdr:row>36</xdr:row>
      <xdr:rowOff>114300</xdr:rowOff>
    </xdr:to>
    <xdr:sp>
      <xdr:nvSpPr>
        <xdr:cNvPr id="10" name="Retângulo 13"/>
        <xdr:cNvSpPr>
          <a:spLocks/>
        </xdr:cNvSpPr>
      </xdr:nvSpPr>
      <xdr:spPr>
        <a:xfrm>
          <a:off x="11182350" y="9296400"/>
          <a:ext cx="1628775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38</xdr:row>
      <xdr:rowOff>85725</xdr:rowOff>
    </xdr:from>
    <xdr:to>
      <xdr:col>17</xdr:col>
      <xdr:colOff>28575</xdr:colOff>
      <xdr:row>38</xdr:row>
      <xdr:rowOff>133350</xdr:rowOff>
    </xdr:to>
    <xdr:sp>
      <xdr:nvSpPr>
        <xdr:cNvPr id="11" name="Retângulo 14"/>
        <xdr:cNvSpPr>
          <a:spLocks/>
        </xdr:cNvSpPr>
      </xdr:nvSpPr>
      <xdr:spPr>
        <a:xfrm>
          <a:off x="12858750" y="9696450"/>
          <a:ext cx="1666875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40</xdr:row>
      <xdr:rowOff>57150</xdr:rowOff>
    </xdr:from>
    <xdr:to>
      <xdr:col>16</xdr:col>
      <xdr:colOff>676275</xdr:colOff>
      <xdr:row>40</xdr:row>
      <xdr:rowOff>104775</xdr:rowOff>
    </xdr:to>
    <xdr:sp>
      <xdr:nvSpPr>
        <xdr:cNvPr id="12" name="Retângulo 15"/>
        <xdr:cNvSpPr>
          <a:spLocks/>
        </xdr:cNvSpPr>
      </xdr:nvSpPr>
      <xdr:spPr>
        <a:xfrm>
          <a:off x="4438650" y="10048875"/>
          <a:ext cx="9753600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38100</xdr:rowOff>
    </xdr:from>
    <xdr:to>
      <xdr:col>6</xdr:col>
      <xdr:colOff>752475</xdr:colOff>
      <xdr:row>18</xdr:row>
      <xdr:rowOff>123825</xdr:rowOff>
    </xdr:to>
    <xdr:sp>
      <xdr:nvSpPr>
        <xdr:cNvPr id="13" name="Retângulo 16"/>
        <xdr:cNvSpPr>
          <a:spLocks/>
        </xdr:cNvSpPr>
      </xdr:nvSpPr>
      <xdr:spPr>
        <a:xfrm>
          <a:off x="4457700" y="5353050"/>
          <a:ext cx="1504950" cy="857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676275</xdr:colOff>
      <xdr:row>24</xdr:row>
      <xdr:rowOff>38100</xdr:rowOff>
    </xdr:from>
    <xdr:to>
      <xdr:col>14</xdr:col>
      <xdr:colOff>657225</xdr:colOff>
      <xdr:row>24</xdr:row>
      <xdr:rowOff>95250</xdr:rowOff>
    </xdr:to>
    <xdr:sp>
      <xdr:nvSpPr>
        <xdr:cNvPr id="14" name="Retângulo 17"/>
        <xdr:cNvSpPr>
          <a:spLocks/>
        </xdr:cNvSpPr>
      </xdr:nvSpPr>
      <xdr:spPr>
        <a:xfrm>
          <a:off x="11029950" y="6781800"/>
          <a:ext cx="1619250" cy="57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26</xdr:row>
      <xdr:rowOff>66675</xdr:rowOff>
    </xdr:from>
    <xdr:to>
      <xdr:col>12</xdr:col>
      <xdr:colOff>638175</xdr:colOff>
      <xdr:row>26</xdr:row>
      <xdr:rowOff>114300</xdr:rowOff>
    </xdr:to>
    <xdr:sp>
      <xdr:nvSpPr>
        <xdr:cNvPr id="15" name="Retângulo 18"/>
        <xdr:cNvSpPr>
          <a:spLocks/>
        </xdr:cNvSpPr>
      </xdr:nvSpPr>
      <xdr:spPr>
        <a:xfrm>
          <a:off x="9153525" y="7419975"/>
          <a:ext cx="1838325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76200</xdr:rowOff>
    </xdr:from>
    <xdr:to>
      <xdr:col>17</xdr:col>
      <xdr:colOff>66675</xdr:colOff>
      <xdr:row>26</xdr:row>
      <xdr:rowOff>123825</xdr:rowOff>
    </xdr:to>
    <xdr:sp>
      <xdr:nvSpPr>
        <xdr:cNvPr id="16" name="Retângulo 19"/>
        <xdr:cNvSpPr>
          <a:spLocks/>
        </xdr:cNvSpPr>
      </xdr:nvSpPr>
      <xdr:spPr>
        <a:xfrm>
          <a:off x="12811125" y="7429500"/>
          <a:ext cx="1752600" cy="47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85725</xdr:rowOff>
    </xdr:from>
    <xdr:to>
      <xdr:col>13</xdr:col>
      <xdr:colOff>0</xdr:colOff>
      <xdr:row>30</xdr:row>
      <xdr:rowOff>133350</xdr:rowOff>
    </xdr:to>
    <xdr:sp>
      <xdr:nvSpPr>
        <xdr:cNvPr id="17" name="Retângulo 20"/>
        <xdr:cNvSpPr>
          <a:spLocks/>
        </xdr:cNvSpPr>
      </xdr:nvSpPr>
      <xdr:spPr>
        <a:xfrm>
          <a:off x="7591425" y="8201025"/>
          <a:ext cx="3581400" cy="47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8"/>
  <sheetViews>
    <sheetView tabSelected="1" view="pageBreakPreview" zoomScale="60" zoomScalePageLayoutView="0" workbookViewId="0" topLeftCell="A19">
      <selection activeCell="V7" sqref="V7"/>
    </sheetView>
  </sheetViews>
  <sheetFormatPr defaultColWidth="9.140625" defaultRowHeight="12.75"/>
  <cols>
    <col min="1" max="2" width="9.140625" style="38" customWidth="1"/>
    <col min="3" max="3" width="29.57421875" style="38" customWidth="1"/>
    <col min="4" max="5" width="9.140625" style="38" customWidth="1"/>
    <col min="6" max="6" width="12.00390625" style="38" customWidth="1"/>
    <col min="7" max="7" width="11.57421875" style="38" bestFit="1" customWidth="1"/>
    <col min="8" max="8" width="11.8515625" style="38" customWidth="1"/>
    <col min="9" max="9" width="12.28125" style="38" bestFit="1" customWidth="1"/>
    <col min="10" max="10" width="12.57421875" style="38" customWidth="1"/>
    <col min="11" max="11" width="16.8515625" style="38" bestFit="1" customWidth="1"/>
    <col min="12" max="12" width="12.00390625" style="38" customWidth="1"/>
    <col min="13" max="13" width="12.28125" style="38" bestFit="1" customWidth="1"/>
    <col min="14" max="14" width="12.28125" style="38" customWidth="1"/>
    <col min="15" max="15" width="12.28125" style="38" bestFit="1" customWidth="1"/>
    <col min="16" max="16" width="10.57421875" style="38" customWidth="1"/>
    <col min="17" max="17" width="14.7109375" style="38" bestFit="1" customWidth="1"/>
    <col min="18" max="18" width="13.421875" style="38" bestFit="1" customWidth="1"/>
    <col min="19" max="19" width="12.28125" style="38" bestFit="1" customWidth="1"/>
    <col min="20" max="16384" width="9.140625" style="38" customWidth="1"/>
  </cols>
  <sheetData>
    <row r="2" spans="2:14" s="1" customFormat="1" ht="16.5" customHeight="1">
      <c r="B2" s="9"/>
      <c r="C2" s="10"/>
      <c r="D2" s="7" t="s">
        <v>4</v>
      </c>
      <c r="E2" s="11"/>
      <c r="F2" s="11"/>
      <c r="G2" s="11"/>
      <c r="H2" s="11"/>
      <c r="I2" s="11"/>
      <c r="J2" s="12"/>
      <c r="K2" s="13"/>
      <c r="L2" s="2" t="s">
        <v>16</v>
      </c>
      <c r="M2" s="14" t="s">
        <v>18</v>
      </c>
      <c r="N2" s="14" t="s">
        <v>17</v>
      </c>
    </row>
    <row r="3" spans="2:14" s="1" customFormat="1" ht="16.5" customHeight="1">
      <c r="B3" s="15"/>
      <c r="C3" s="16"/>
      <c r="D3" s="8" t="s">
        <v>2</v>
      </c>
      <c r="E3" s="17"/>
      <c r="F3" s="17"/>
      <c r="G3" s="18"/>
      <c r="H3" s="17"/>
      <c r="I3" s="18"/>
      <c r="J3" s="19"/>
      <c r="K3" s="20"/>
      <c r="L3" s="2" t="s">
        <v>33</v>
      </c>
      <c r="M3" s="14" t="s">
        <v>35</v>
      </c>
      <c r="N3" s="14" t="s">
        <v>36</v>
      </c>
    </row>
    <row r="4" spans="2:14" s="1" customFormat="1" ht="22.5" customHeight="1">
      <c r="B4" s="15"/>
      <c r="C4" s="16"/>
      <c r="D4" s="8" t="s">
        <v>3</v>
      </c>
      <c r="E4" s="17"/>
      <c r="F4" s="17"/>
      <c r="G4" s="18"/>
      <c r="H4" s="17"/>
      <c r="I4" s="18"/>
      <c r="J4" s="19"/>
      <c r="K4" s="21"/>
      <c r="L4" s="22"/>
      <c r="M4" s="23"/>
      <c r="N4" s="24"/>
    </row>
    <row r="5" spans="2:14" s="1" customFormat="1" ht="54.75" customHeight="1">
      <c r="B5" s="15"/>
      <c r="C5" s="16"/>
      <c r="D5" s="102" t="s">
        <v>34</v>
      </c>
      <c r="E5" s="102"/>
      <c r="F5" s="102"/>
      <c r="G5" s="102"/>
      <c r="H5" s="102"/>
      <c r="I5" s="102"/>
      <c r="J5" s="102"/>
      <c r="K5" s="97"/>
      <c r="L5" s="98"/>
      <c r="M5" s="99"/>
      <c r="N5" s="100"/>
    </row>
    <row r="6" spans="2:14" s="1" customFormat="1" ht="55.5" customHeight="1">
      <c r="B6" s="15"/>
      <c r="C6" s="16"/>
      <c r="D6" s="102" t="s">
        <v>19</v>
      </c>
      <c r="E6" s="102"/>
      <c r="F6" s="102"/>
      <c r="G6" s="102"/>
      <c r="H6" s="102"/>
      <c r="I6" s="102"/>
      <c r="J6" s="102"/>
      <c r="K6" s="25" t="s">
        <v>10</v>
      </c>
      <c r="L6" s="3" t="s">
        <v>20</v>
      </c>
      <c r="M6" s="4"/>
      <c r="N6" s="5"/>
    </row>
    <row r="7" spans="2:14" s="1" customFormat="1" ht="37.5" customHeight="1">
      <c r="B7" s="15"/>
      <c r="C7" s="16"/>
      <c r="D7" s="102" t="s">
        <v>31</v>
      </c>
      <c r="E7" s="103"/>
      <c r="F7" s="103"/>
      <c r="G7" s="103"/>
      <c r="H7" s="104"/>
      <c r="I7" s="104"/>
      <c r="J7" s="104"/>
      <c r="K7" s="26" t="s">
        <v>11</v>
      </c>
      <c r="L7" s="3" t="s">
        <v>20</v>
      </c>
      <c r="M7" s="4"/>
      <c r="N7" s="5"/>
    </row>
    <row r="8" spans="2:14" s="1" customFormat="1" ht="35.25" customHeight="1">
      <c r="B8" s="15"/>
      <c r="C8" s="16"/>
      <c r="D8" s="105" t="s">
        <v>52</v>
      </c>
      <c r="E8" s="105"/>
      <c r="F8" s="105"/>
      <c r="G8" s="105"/>
      <c r="H8" s="105"/>
      <c r="I8" s="105"/>
      <c r="J8" s="105"/>
      <c r="K8" s="26" t="s">
        <v>12</v>
      </c>
      <c r="L8" s="3" t="s">
        <v>32</v>
      </c>
      <c r="M8" s="4"/>
      <c r="N8" s="5"/>
    </row>
    <row r="9" spans="2:14" s="1" customFormat="1" ht="34.5" customHeight="1">
      <c r="B9" s="27"/>
      <c r="C9" s="101"/>
      <c r="D9" s="106" t="s">
        <v>30</v>
      </c>
      <c r="E9" s="107"/>
      <c r="F9" s="107"/>
      <c r="G9" s="107"/>
      <c r="H9" s="104"/>
      <c r="I9" s="104"/>
      <c r="J9" s="104"/>
      <c r="K9" s="28" t="s">
        <v>13</v>
      </c>
      <c r="L9" s="6" t="s">
        <v>15</v>
      </c>
      <c r="M9" s="4"/>
      <c r="N9" s="5"/>
    </row>
    <row r="11" spans="2:14" s="32" customFormat="1" ht="15">
      <c r="B11" s="29" t="s">
        <v>37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3" spans="2:18" ht="15">
      <c r="B13" s="33" t="s">
        <v>0</v>
      </c>
      <c r="C13" s="33" t="s">
        <v>38</v>
      </c>
      <c r="D13" s="34" t="s">
        <v>39</v>
      </c>
      <c r="E13" s="35" t="s">
        <v>40</v>
      </c>
      <c r="F13" s="33" t="s">
        <v>41</v>
      </c>
      <c r="G13" s="33"/>
      <c r="H13" s="33" t="s">
        <v>42</v>
      </c>
      <c r="I13" s="33"/>
      <c r="J13" s="33" t="s">
        <v>43</v>
      </c>
      <c r="K13" s="33"/>
      <c r="L13" s="33" t="s">
        <v>44</v>
      </c>
      <c r="M13" s="33"/>
      <c r="N13" s="33" t="s">
        <v>45</v>
      </c>
      <c r="O13" s="33"/>
      <c r="P13" s="33" t="s">
        <v>46</v>
      </c>
      <c r="Q13" s="36"/>
      <c r="R13" s="37" t="s">
        <v>9</v>
      </c>
    </row>
    <row r="14" spans="2:18" ht="15">
      <c r="B14" s="33"/>
      <c r="C14" s="33"/>
      <c r="D14" s="39" t="s">
        <v>47</v>
      </c>
      <c r="E14" s="35" t="s">
        <v>48</v>
      </c>
      <c r="F14" s="40" t="s">
        <v>1</v>
      </c>
      <c r="G14" s="40" t="s">
        <v>49</v>
      </c>
      <c r="H14" s="40" t="s">
        <v>1</v>
      </c>
      <c r="I14" s="40" t="s">
        <v>49</v>
      </c>
      <c r="J14" s="40" t="s">
        <v>1</v>
      </c>
      <c r="K14" s="40" t="s">
        <v>49</v>
      </c>
      <c r="L14" s="40" t="s">
        <v>1</v>
      </c>
      <c r="M14" s="40" t="s">
        <v>49</v>
      </c>
      <c r="N14" s="40" t="s">
        <v>1</v>
      </c>
      <c r="O14" s="40" t="s">
        <v>49</v>
      </c>
      <c r="P14" s="40" t="s">
        <v>1</v>
      </c>
      <c r="Q14" s="40" t="s">
        <v>49</v>
      </c>
      <c r="R14" s="41" t="s">
        <v>49</v>
      </c>
    </row>
    <row r="15" spans="2:20" ht="15">
      <c r="B15" s="42">
        <v>1</v>
      </c>
      <c r="C15" s="108" t="s">
        <v>5</v>
      </c>
      <c r="D15" s="43">
        <f>R15/$R$43</f>
        <v>0.05969340657222512</v>
      </c>
      <c r="E15" s="44" t="s">
        <v>40</v>
      </c>
      <c r="F15" s="45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>
        <v>19448.629999999997</v>
      </c>
      <c r="S15" s="77">
        <f>G16+I16+K16+M16+O16+Q16</f>
        <v>19448.629999999997</v>
      </c>
      <c r="T15" s="77">
        <f>R15-S15</f>
        <v>0</v>
      </c>
    </row>
    <row r="16" spans="2:18" ht="15">
      <c r="B16" s="49"/>
      <c r="C16" s="49"/>
      <c r="D16" s="50"/>
      <c r="E16" s="44" t="s">
        <v>48</v>
      </c>
      <c r="F16" s="51">
        <v>1</v>
      </c>
      <c r="G16" s="52">
        <f>F16*R15</f>
        <v>19448.629999999997</v>
      </c>
      <c r="H16" s="53"/>
      <c r="I16" s="54"/>
      <c r="J16" s="53"/>
      <c r="K16" s="54"/>
      <c r="L16" s="53"/>
      <c r="M16" s="54"/>
      <c r="N16" s="53"/>
      <c r="O16" s="54"/>
      <c r="P16" s="53"/>
      <c r="Q16" s="54"/>
      <c r="R16" s="55"/>
    </row>
    <row r="17" spans="2:20" ht="15">
      <c r="B17" s="42">
        <v>2</v>
      </c>
      <c r="C17" s="42" t="s">
        <v>6</v>
      </c>
      <c r="D17" s="43">
        <f>R17/$R$43</f>
        <v>0.06519488676606158</v>
      </c>
      <c r="E17" s="44" t="s">
        <v>40</v>
      </c>
      <c r="F17" s="110"/>
      <c r="G17" s="56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>
        <v>21241.06</v>
      </c>
      <c r="S17" s="77">
        <f>G18+I18+K18+M18+O18+Q18</f>
        <v>21241.06</v>
      </c>
      <c r="T17" s="77">
        <f>R17-S17</f>
        <v>0</v>
      </c>
    </row>
    <row r="18" spans="2:18" ht="15">
      <c r="B18" s="49"/>
      <c r="C18" s="49"/>
      <c r="D18" s="50"/>
      <c r="E18" s="44" t="s">
        <v>48</v>
      </c>
      <c r="F18" s="51">
        <v>1</v>
      </c>
      <c r="G18" s="52">
        <f>F18*R17</f>
        <v>21241.06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5"/>
    </row>
    <row r="19" spans="2:20" ht="15">
      <c r="B19" s="42">
        <v>3</v>
      </c>
      <c r="C19" s="108" t="s">
        <v>23</v>
      </c>
      <c r="D19" s="43">
        <f>R19/$R$43</f>
        <v>0.015424266781351559</v>
      </c>
      <c r="E19" s="44" t="s">
        <v>40</v>
      </c>
      <c r="F19" s="110"/>
      <c r="G19" s="56"/>
      <c r="H19" s="56"/>
      <c r="I19" s="56"/>
      <c r="J19" s="60"/>
      <c r="K19" s="60"/>
      <c r="L19" s="60"/>
      <c r="M19" s="60"/>
      <c r="N19" s="60"/>
      <c r="O19" s="60"/>
      <c r="P19" s="60"/>
      <c r="Q19" s="60"/>
      <c r="R19" s="48">
        <v>5025.3600000000015</v>
      </c>
      <c r="S19" s="77">
        <f>G20+I20+K20+M20+O20+Q20</f>
        <v>5025.3600000000015</v>
      </c>
      <c r="T19" s="77">
        <f>R19-S19</f>
        <v>0</v>
      </c>
    </row>
    <row r="20" spans="2:18" ht="15">
      <c r="B20" s="49"/>
      <c r="C20" s="49"/>
      <c r="D20" s="50"/>
      <c r="E20" s="44" t="s">
        <v>48</v>
      </c>
      <c r="F20" s="51">
        <v>1</v>
      </c>
      <c r="G20" s="52">
        <f>F20*R19</f>
        <v>5025.3600000000015</v>
      </c>
      <c r="H20" s="61"/>
      <c r="I20" s="62"/>
      <c r="J20" s="63"/>
      <c r="K20" s="63"/>
      <c r="L20" s="63"/>
      <c r="M20" s="63"/>
      <c r="N20" s="63"/>
      <c r="O20" s="63"/>
      <c r="P20" s="63"/>
      <c r="Q20" s="63"/>
      <c r="R20" s="55"/>
    </row>
    <row r="21" spans="2:20" ht="25.5" customHeight="1">
      <c r="B21" s="42">
        <v>4</v>
      </c>
      <c r="C21" s="108" t="s">
        <v>28</v>
      </c>
      <c r="D21" s="43">
        <f>R21/$R$43</f>
        <v>0.28240196056163996</v>
      </c>
      <c r="E21" s="44" t="s">
        <v>40</v>
      </c>
      <c r="F21" s="60"/>
      <c r="G21" s="60"/>
      <c r="H21" s="64"/>
      <c r="I21" s="64"/>
      <c r="J21" s="64"/>
      <c r="K21" s="64"/>
      <c r="L21" s="64"/>
      <c r="M21" s="64"/>
      <c r="N21" s="60"/>
      <c r="O21" s="60"/>
      <c r="P21" s="60"/>
      <c r="Q21" s="60"/>
      <c r="R21" s="48">
        <v>92009.01000000001</v>
      </c>
      <c r="S21" s="77">
        <f>G22+I22+K22+M22+O22+Q22</f>
        <v>92009.01000000001</v>
      </c>
      <c r="T21" s="77">
        <f>R21-S21</f>
        <v>0</v>
      </c>
    </row>
    <row r="22" spans="2:18" ht="27" customHeight="1">
      <c r="B22" s="49"/>
      <c r="C22" s="49"/>
      <c r="D22" s="50"/>
      <c r="E22" s="44" t="s">
        <v>48</v>
      </c>
      <c r="F22" s="111"/>
      <c r="G22" s="52"/>
      <c r="H22" s="61">
        <v>0.69</v>
      </c>
      <c r="I22" s="62">
        <f>H22*R21</f>
        <v>63486.2169</v>
      </c>
      <c r="J22" s="61">
        <v>0.2057</v>
      </c>
      <c r="K22" s="62">
        <f>J22*R21</f>
        <v>18926.253357</v>
      </c>
      <c r="L22" s="61">
        <v>0.1043</v>
      </c>
      <c r="M22" s="62">
        <f>L22*R21</f>
        <v>9596.539743000001</v>
      </c>
      <c r="N22" s="59"/>
      <c r="O22" s="59"/>
      <c r="P22" s="59"/>
      <c r="Q22" s="59"/>
      <c r="R22" s="55"/>
    </row>
    <row r="23" spans="2:20" ht="15">
      <c r="B23" s="42">
        <v>5</v>
      </c>
      <c r="C23" s="42" t="s">
        <v>24</v>
      </c>
      <c r="D23" s="43">
        <f>R23/$R$43</f>
        <v>0.1626242431601269</v>
      </c>
      <c r="E23" s="44" t="s">
        <v>40</v>
      </c>
      <c r="F23" s="65"/>
      <c r="G23" s="65"/>
      <c r="H23" s="65"/>
      <c r="I23" s="65"/>
      <c r="J23" s="65"/>
      <c r="K23" s="65"/>
      <c r="L23" s="56"/>
      <c r="M23" s="56"/>
      <c r="N23" s="56"/>
      <c r="O23" s="56"/>
      <c r="P23" s="65"/>
      <c r="Q23" s="65"/>
      <c r="R23" s="48">
        <v>52984.39</v>
      </c>
      <c r="S23" s="77">
        <f>G24+I24+K24+M24+O24+Q24</f>
        <v>52984.39</v>
      </c>
      <c r="T23" s="77">
        <f>R23-S23</f>
        <v>0</v>
      </c>
    </row>
    <row r="24" spans="2:18" ht="15">
      <c r="B24" s="49"/>
      <c r="C24" s="49"/>
      <c r="D24" s="50"/>
      <c r="E24" s="44" t="s">
        <v>48</v>
      </c>
      <c r="F24" s="111"/>
      <c r="G24" s="59"/>
      <c r="H24" s="59"/>
      <c r="I24" s="59"/>
      <c r="J24" s="59"/>
      <c r="K24" s="59"/>
      <c r="L24" s="57"/>
      <c r="M24" s="58"/>
      <c r="N24" s="57">
        <v>1</v>
      </c>
      <c r="O24" s="58">
        <f>N24*R23</f>
        <v>52984.39</v>
      </c>
      <c r="P24" s="59"/>
      <c r="Q24" s="59"/>
      <c r="R24" s="96"/>
    </row>
    <row r="25" spans="2:20" ht="15">
      <c r="B25" s="42">
        <v>6</v>
      </c>
      <c r="C25" s="42" t="s">
        <v>25</v>
      </c>
      <c r="D25" s="43">
        <f>R25/$R$43</f>
        <v>0.002113909304073789</v>
      </c>
      <c r="E25" s="44" t="s">
        <v>40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56"/>
      <c r="Q25" s="56"/>
      <c r="R25" s="48">
        <v>688.73</v>
      </c>
      <c r="S25" s="77">
        <f>G26+I26+K26+M26+O26+Q26</f>
        <v>688.73</v>
      </c>
      <c r="T25" s="77">
        <f>R25-S25</f>
        <v>0</v>
      </c>
    </row>
    <row r="26" spans="2:18" ht="33" customHeight="1">
      <c r="B26" s="49"/>
      <c r="C26" s="49"/>
      <c r="D26" s="50"/>
      <c r="E26" s="44" t="s">
        <v>48</v>
      </c>
      <c r="F26" s="111"/>
      <c r="G26" s="59"/>
      <c r="H26" s="109"/>
      <c r="I26" s="59"/>
      <c r="J26" s="59"/>
      <c r="K26" s="59"/>
      <c r="L26" s="59"/>
      <c r="M26" s="59"/>
      <c r="N26" s="57">
        <v>1</v>
      </c>
      <c r="O26" s="58">
        <f>N26*R25</f>
        <v>688.73</v>
      </c>
      <c r="P26" s="57"/>
      <c r="Q26" s="58"/>
      <c r="R26" s="96"/>
    </row>
    <row r="27" spans="2:20" ht="15">
      <c r="B27" s="42">
        <v>7</v>
      </c>
      <c r="C27" s="108" t="s">
        <v>14</v>
      </c>
      <c r="D27" s="43">
        <f>R27/$R$43</f>
        <v>0.10027697850161632</v>
      </c>
      <c r="E27" s="44" t="s">
        <v>40</v>
      </c>
      <c r="F27" s="65"/>
      <c r="G27" s="65"/>
      <c r="H27" s="56"/>
      <c r="I27" s="56"/>
      <c r="J27" s="56"/>
      <c r="K27" s="56"/>
      <c r="L27" s="56"/>
      <c r="M27" s="56"/>
      <c r="N27" s="56"/>
      <c r="O27" s="56"/>
      <c r="P27" s="65"/>
      <c r="Q27" s="65"/>
      <c r="R27" s="48">
        <v>32671.11</v>
      </c>
      <c r="S27" s="77">
        <f>G28+I28+K28+M28+O28+Q28</f>
        <v>32671.11</v>
      </c>
      <c r="T27" s="77">
        <f>R27-S27</f>
        <v>0</v>
      </c>
    </row>
    <row r="28" spans="2:18" ht="15">
      <c r="B28" s="49"/>
      <c r="C28" s="49"/>
      <c r="D28" s="50"/>
      <c r="E28" s="44" t="s">
        <v>48</v>
      </c>
      <c r="F28" s="111"/>
      <c r="G28" s="59"/>
      <c r="H28" s="57">
        <v>0.139</v>
      </c>
      <c r="I28" s="58">
        <f>H28*R27</f>
        <v>4541.2842900000005</v>
      </c>
      <c r="J28" s="57"/>
      <c r="K28" s="58"/>
      <c r="L28" s="57">
        <v>0.3152</v>
      </c>
      <c r="M28" s="66">
        <f>L28*R27</f>
        <v>10297.933872</v>
      </c>
      <c r="N28" s="57"/>
      <c r="O28" s="58"/>
      <c r="P28" s="111">
        <v>0.5458</v>
      </c>
      <c r="Q28" s="59">
        <f>P28*R27</f>
        <v>17831.891838</v>
      </c>
      <c r="R28" s="96"/>
    </row>
    <row r="29" spans="2:20" ht="15">
      <c r="B29" s="42">
        <v>8</v>
      </c>
      <c r="C29" s="42" t="s">
        <v>22</v>
      </c>
      <c r="D29" s="43">
        <f>R29/$R$43</f>
        <v>0.15684843018915268</v>
      </c>
      <c r="E29" s="44" t="s">
        <v>40</v>
      </c>
      <c r="F29" s="67"/>
      <c r="G29" s="67"/>
      <c r="H29" s="67"/>
      <c r="I29" s="67"/>
      <c r="J29" s="67"/>
      <c r="K29" s="67"/>
      <c r="L29" s="68"/>
      <c r="M29" s="68"/>
      <c r="N29" s="68"/>
      <c r="O29" s="68"/>
      <c r="P29" s="68"/>
      <c r="Q29" s="68"/>
      <c r="R29" s="48">
        <v>51102.58</v>
      </c>
      <c r="S29" s="77">
        <f>G30+I30+K30+M30+O30+Q30</f>
        <v>51102.58</v>
      </c>
      <c r="T29" s="77">
        <f>R29-S29</f>
        <v>0</v>
      </c>
    </row>
    <row r="30" spans="2:18" ht="15">
      <c r="B30" s="49"/>
      <c r="C30" s="49"/>
      <c r="D30" s="50"/>
      <c r="E30" s="44" t="s">
        <v>48</v>
      </c>
      <c r="F30" s="112"/>
      <c r="G30" s="69"/>
      <c r="H30" s="69"/>
      <c r="I30" s="69"/>
      <c r="J30" s="112">
        <v>0.81</v>
      </c>
      <c r="K30" s="113">
        <f>J30*R29</f>
        <v>41393.0898</v>
      </c>
      <c r="L30" s="67">
        <v>0.19</v>
      </c>
      <c r="M30" s="70">
        <f>L30*R29</f>
        <v>9709.4902</v>
      </c>
      <c r="N30" s="67"/>
      <c r="O30" s="71"/>
      <c r="P30" s="67"/>
      <c r="Q30" s="70"/>
      <c r="R30" s="96"/>
    </row>
    <row r="31" spans="2:20" ht="13.5" customHeight="1">
      <c r="B31" s="42">
        <v>9</v>
      </c>
      <c r="C31" s="108" t="s">
        <v>29</v>
      </c>
      <c r="D31" s="43">
        <f>R31/$R$43</f>
        <v>0.10038354410938342</v>
      </c>
      <c r="E31" s="44" t="s">
        <v>40</v>
      </c>
      <c r="F31" s="65"/>
      <c r="G31" s="65"/>
      <c r="H31" s="65"/>
      <c r="I31" s="65"/>
      <c r="J31" s="65"/>
      <c r="K31" s="65"/>
      <c r="L31" s="65"/>
      <c r="M31" s="65"/>
      <c r="N31" s="56"/>
      <c r="O31" s="56"/>
      <c r="P31" s="65"/>
      <c r="Q31" s="72"/>
      <c r="R31" s="48">
        <v>32705.83</v>
      </c>
      <c r="S31" s="77">
        <f>G32+I32+K32+M32+O32+Q32</f>
        <v>32705.830000000005</v>
      </c>
      <c r="T31" s="77">
        <f>R31-S31</f>
        <v>0</v>
      </c>
    </row>
    <row r="32" spans="2:18" ht="14.25" customHeight="1">
      <c r="B32" s="49"/>
      <c r="C32" s="49"/>
      <c r="D32" s="50"/>
      <c r="E32" s="44" t="s">
        <v>48</v>
      </c>
      <c r="F32" s="111"/>
      <c r="G32" s="59"/>
      <c r="H32" s="59"/>
      <c r="I32" s="59"/>
      <c r="J32" s="111">
        <v>0.81</v>
      </c>
      <c r="K32" s="113">
        <f>J32*R31</f>
        <v>26491.722300000005</v>
      </c>
      <c r="L32" s="111">
        <v>0.19</v>
      </c>
      <c r="M32" s="70">
        <f>L32*R31</f>
        <v>6214.1077000000005</v>
      </c>
      <c r="N32" s="57"/>
      <c r="O32" s="58"/>
      <c r="P32" s="59"/>
      <c r="Q32" s="59"/>
      <c r="R32" s="96"/>
    </row>
    <row r="33" spans="2:20" ht="15">
      <c r="B33" s="42">
        <v>10</v>
      </c>
      <c r="C33" s="108" t="s">
        <v>26</v>
      </c>
      <c r="D33" s="43">
        <f>R33/$R$43</f>
        <v>0.013062911644956786</v>
      </c>
      <c r="E33" s="44" t="s">
        <v>40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56"/>
      <c r="Q33" s="56"/>
      <c r="R33" s="48">
        <v>4256.01</v>
      </c>
      <c r="S33" s="77">
        <f>G34+I34+K34+M34+O34+Q34</f>
        <v>4256.01</v>
      </c>
      <c r="T33" s="77">
        <f>R33-S33</f>
        <v>0</v>
      </c>
    </row>
    <row r="34" spans="2:18" ht="15">
      <c r="B34" s="49"/>
      <c r="C34" s="49"/>
      <c r="D34" s="50"/>
      <c r="E34" s="44" t="s">
        <v>48</v>
      </c>
      <c r="F34" s="112"/>
      <c r="G34" s="69"/>
      <c r="H34" s="69"/>
      <c r="I34" s="69"/>
      <c r="J34" s="69"/>
      <c r="K34" s="69"/>
      <c r="L34" s="69"/>
      <c r="M34" s="69"/>
      <c r="N34" s="69"/>
      <c r="O34" s="69"/>
      <c r="P34" s="67">
        <v>1</v>
      </c>
      <c r="Q34" s="70">
        <f>P34*R33</f>
        <v>4256.01</v>
      </c>
      <c r="R34" s="96"/>
    </row>
    <row r="35" spans="2:20" ht="15">
      <c r="B35" s="42">
        <v>11</v>
      </c>
      <c r="C35" s="42" t="s">
        <v>21</v>
      </c>
      <c r="D35" s="43">
        <f>R35/$R$43</f>
        <v>0.014432948809098633</v>
      </c>
      <c r="E35" s="44" t="s">
        <v>40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56"/>
      <c r="Q35" s="56"/>
      <c r="R35" s="48">
        <v>4702.379999999999</v>
      </c>
      <c r="S35" s="77">
        <f>G36+I36+K36+M36+O36+Q36</f>
        <v>4702.379999999999</v>
      </c>
      <c r="T35" s="77">
        <f>R35-S35</f>
        <v>0</v>
      </c>
    </row>
    <row r="36" spans="2:18" ht="15">
      <c r="B36" s="49"/>
      <c r="C36" s="49"/>
      <c r="D36" s="50"/>
      <c r="E36" s="44" t="s">
        <v>48</v>
      </c>
      <c r="F36" s="111"/>
      <c r="G36" s="59"/>
      <c r="H36" s="59"/>
      <c r="I36" s="59"/>
      <c r="J36" s="59"/>
      <c r="K36" s="59"/>
      <c r="L36" s="59"/>
      <c r="M36" s="59"/>
      <c r="N36" s="59"/>
      <c r="O36" s="59"/>
      <c r="P36" s="57">
        <v>1</v>
      </c>
      <c r="Q36" s="70">
        <f>P36*R35</f>
        <v>4702.379999999999</v>
      </c>
      <c r="R36" s="96"/>
    </row>
    <row r="37" spans="2:20" ht="15">
      <c r="B37" s="42">
        <v>12</v>
      </c>
      <c r="C37" s="42" t="s">
        <v>27</v>
      </c>
      <c r="D37" s="43">
        <f>R37/$R$43</f>
        <v>0.003981846033076834</v>
      </c>
      <c r="E37" s="44" t="s">
        <v>40</v>
      </c>
      <c r="F37" s="65"/>
      <c r="G37" s="65"/>
      <c r="H37" s="65"/>
      <c r="I37" s="65"/>
      <c r="J37" s="65"/>
      <c r="K37" s="65"/>
      <c r="L37" s="65"/>
      <c r="M37" s="65"/>
      <c r="N37" s="56"/>
      <c r="O37" s="56"/>
      <c r="P37" s="65"/>
      <c r="Q37" s="65"/>
      <c r="R37" s="48">
        <v>1297.32</v>
      </c>
      <c r="S37" s="77">
        <f>G38+I38+K38+M38+O38+Q38</f>
        <v>1297.32</v>
      </c>
      <c r="T37" s="77">
        <f>R37-S37</f>
        <v>0</v>
      </c>
    </row>
    <row r="38" spans="2:18" ht="15">
      <c r="B38" s="49"/>
      <c r="C38" s="49"/>
      <c r="D38" s="50"/>
      <c r="E38" s="44" t="s">
        <v>48</v>
      </c>
      <c r="F38" s="111"/>
      <c r="G38" s="59"/>
      <c r="H38" s="59"/>
      <c r="I38" s="59"/>
      <c r="J38" s="59"/>
      <c r="K38" s="59"/>
      <c r="L38" s="59"/>
      <c r="M38" s="59"/>
      <c r="N38" s="57">
        <v>1</v>
      </c>
      <c r="O38" s="66">
        <f>N38*R37</f>
        <v>1297.32</v>
      </c>
      <c r="P38" s="59"/>
      <c r="Q38" s="59"/>
      <c r="R38" s="96"/>
    </row>
    <row r="39" spans="2:20" ht="15">
      <c r="B39" s="42">
        <v>13</v>
      </c>
      <c r="C39" s="42" t="s">
        <v>7</v>
      </c>
      <c r="D39" s="43">
        <f>R39/$R$43</f>
        <v>0.018585477833187248</v>
      </c>
      <c r="E39" s="44" t="s">
        <v>40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56"/>
      <c r="Q39" s="56"/>
      <c r="R39" s="48">
        <v>6055.3099999999995</v>
      </c>
      <c r="S39" s="77">
        <f>G40+I40+K40+M40+O40+Q40</f>
        <v>6055.3099999999995</v>
      </c>
      <c r="T39" s="77">
        <f>R39-S39</f>
        <v>0</v>
      </c>
    </row>
    <row r="40" spans="2:18" ht="15">
      <c r="B40" s="49"/>
      <c r="C40" s="49"/>
      <c r="D40" s="50"/>
      <c r="E40" s="44" t="s">
        <v>48</v>
      </c>
      <c r="F40" s="112"/>
      <c r="G40" s="69"/>
      <c r="H40" s="69"/>
      <c r="I40" s="69"/>
      <c r="J40" s="69"/>
      <c r="K40" s="69"/>
      <c r="L40" s="69"/>
      <c r="M40" s="69"/>
      <c r="N40" s="69"/>
      <c r="O40" s="69"/>
      <c r="P40" s="67">
        <v>1</v>
      </c>
      <c r="Q40" s="71">
        <f>P40*R39</f>
        <v>6055.3099999999995</v>
      </c>
      <c r="R40" s="96"/>
    </row>
    <row r="41" spans="2:20" ht="15">
      <c r="B41" s="42">
        <v>14</v>
      </c>
      <c r="C41" s="42" t="s">
        <v>8</v>
      </c>
      <c r="D41" s="43">
        <f>R41/$R$43</f>
        <v>0.0049751897340488275</v>
      </c>
      <c r="E41" s="44" t="s">
        <v>40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56"/>
      <c r="Q41" s="56"/>
      <c r="R41" s="48">
        <v>1620.96</v>
      </c>
      <c r="S41" s="77">
        <f>G42+I42+K42+M42+O42+Q42</f>
        <v>1620.96</v>
      </c>
      <c r="T41" s="77">
        <f>R41-S41</f>
        <v>0</v>
      </c>
    </row>
    <row r="42" spans="2:18" ht="15">
      <c r="B42" s="49"/>
      <c r="C42" s="49"/>
      <c r="D42" s="50"/>
      <c r="E42" s="44" t="s">
        <v>48</v>
      </c>
      <c r="F42" s="111">
        <v>0.141</v>
      </c>
      <c r="G42" s="109">
        <f>F42*R41</f>
        <v>228.55535999999998</v>
      </c>
      <c r="H42" s="111">
        <v>0.2102</v>
      </c>
      <c r="I42" s="109">
        <f>H42*R41</f>
        <v>340.725792</v>
      </c>
      <c r="J42" s="111">
        <v>0.2683</v>
      </c>
      <c r="K42" s="109">
        <f>J42*R41</f>
        <v>434.903568</v>
      </c>
      <c r="L42" s="111">
        <v>0.1095</v>
      </c>
      <c r="M42" s="109">
        <f>L42*R41</f>
        <v>177.49512000000001</v>
      </c>
      <c r="N42" s="111">
        <v>0.1696</v>
      </c>
      <c r="O42" s="109">
        <f>N42*R41</f>
        <v>274.91481600000003</v>
      </c>
      <c r="P42" s="57">
        <v>0.1014</v>
      </c>
      <c r="Q42" s="58">
        <f>P42*R41</f>
        <v>164.36534400000002</v>
      </c>
      <c r="R42" s="96"/>
    </row>
    <row r="43" spans="2:19" ht="15">
      <c r="B43" s="73"/>
      <c r="C43" s="73" t="s">
        <v>9</v>
      </c>
      <c r="D43" s="74">
        <f>SUM(D15:D42)</f>
        <v>0.9999999999999996</v>
      </c>
      <c r="E43" s="73" t="s">
        <v>48</v>
      </c>
      <c r="F43" s="74">
        <f>G43/R43</f>
        <v>0.14101406187213916</v>
      </c>
      <c r="G43" s="75">
        <f>SUM(G15:G42)</f>
        <v>45943.60536</v>
      </c>
      <c r="H43" s="74">
        <f>I43/R43</f>
        <v>0.20984163768135328</v>
      </c>
      <c r="I43" s="75">
        <f>SUM(I15:I42)</f>
        <v>68368.226982</v>
      </c>
      <c r="J43" s="74">
        <f>K43/R43</f>
        <v>0.26778282587498886</v>
      </c>
      <c r="K43" s="75">
        <f>SUM(K15:K42)</f>
        <v>87245.969025</v>
      </c>
      <c r="L43" s="74">
        <f>M43/R43</f>
        <v>0.11048068650288873</v>
      </c>
      <c r="M43" s="75">
        <f>SUM(M15:M42)</f>
        <v>35995.566635</v>
      </c>
      <c r="N43" s="74">
        <f>O43/R43</f>
        <v>0.16956379067617222</v>
      </c>
      <c r="O43" s="75">
        <f>SUM(O15:O42)</f>
        <v>55245.354816</v>
      </c>
      <c r="P43" s="74">
        <f>Q43/R43</f>
        <v>0.10131699739245738</v>
      </c>
      <c r="Q43" s="75">
        <f>SUM(Q15:Q42)</f>
        <v>33009.95718199999</v>
      </c>
      <c r="R43" s="76">
        <f>SUM(R15:R41)</f>
        <v>325808.6800000001</v>
      </c>
      <c r="S43" s="77"/>
    </row>
    <row r="44" s="78" customFormat="1" ht="15">
      <c r="R44" s="79"/>
    </row>
    <row r="45" spans="2:18" ht="15">
      <c r="B45" s="80" t="s">
        <v>50</v>
      </c>
      <c r="C45" s="81"/>
      <c r="D45" s="82"/>
      <c r="E45" s="44" t="s">
        <v>1</v>
      </c>
      <c r="F45" s="83">
        <f>F43</f>
        <v>0.14101406187213916</v>
      </c>
      <c r="G45" s="84"/>
      <c r="H45" s="83">
        <f>H43</f>
        <v>0.20984163768135328</v>
      </c>
      <c r="I45" s="84"/>
      <c r="J45" s="83">
        <f>J43</f>
        <v>0.26778282587498886</v>
      </c>
      <c r="K45" s="84"/>
      <c r="L45" s="83">
        <f>L43</f>
        <v>0.11048068650288873</v>
      </c>
      <c r="M45" s="84"/>
      <c r="N45" s="83">
        <f>N43</f>
        <v>0.16956379067617222</v>
      </c>
      <c r="O45" s="84"/>
      <c r="P45" s="83">
        <f>P43</f>
        <v>0.10131699739245738</v>
      </c>
      <c r="Q45" s="85"/>
      <c r="R45" s="86"/>
    </row>
    <row r="46" spans="2:18" ht="15">
      <c r="B46" s="87"/>
      <c r="C46" s="88"/>
      <c r="D46" s="89"/>
      <c r="E46" s="44" t="s">
        <v>49</v>
      </c>
      <c r="F46" s="90">
        <f>G43</f>
        <v>45943.60536</v>
      </c>
      <c r="G46" s="90"/>
      <c r="H46" s="90">
        <f>I43</f>
        <v>68368.226982</v>
      </c>
      <c r="I46" s="90"/>
      <c r="J46" s="90">
        <f>K43</f>
        <v>87245.969025</v>
      </c>
      <c r="K46" s="90"/>
      <c r="L46" s="90">
        <f>M43</f>
        <v>35995.566635</v>
      </c>
      <c r="M46" s="90"/>
      <c r="N46" s="90">
        <f>O43</f>
        <v>55245.354816</v>
      </c>
      <c r="O46" s="90"/>
      <c r="P46" s="90">
        <f>Q43</f>
        <v>33009.95718199999</v>
      </c>
      <c r="Q46" s="91"/>
      <c r="R46" s="92"/>
    </row>
    <row r="47" spans="2:18" ht="15">
      <c r="B47" s="80" t="s">
        <v>51</v>
      </c>
      <c r="C47" s="81"/>
      <c r="D47" s="82"/>
      <c r="E47" s="44" t="s">
        <v>1</v>
      </c>
      <c r="F47" s="93">
        <f>F45</f>
        <v>0.14101406187213916</v>
      </c>
      <c r="G47" s="93"/>
      <c r="H47" s="93">
        <f>F47+H45</f>
        <v>0.35085569955349244</v>
      </c>
      <c r="I47" s="93"/>
      <c r="J47" s="93">
        <f>H47+J45</f>
        <v>0.6186385254284813</v>
      </c>
      <c r="K47" s="93"/>
      <c r="L47" s="93">
        <f>J47+L45</f>
        <v>0.7291192119313701</v>
      </c>
      <c r="M47" s="93"/>
      <c r="N47" s="93">
        <f>L47+N45</f>
        <v>0.8986830026075423</v>
      </c>
      <c r="O47" s="93"/>
      <c r="P47" s="93">
        <f>N47+P45</f>
        <v>0.9999999999999997</v>
      </c>
      <c r="Q47" s="83"/>
      <c r="R47" s="86"/>
    </row>
    <row r="48" spans="2:18" ht="15">
      <c r="B48" s="87"/>
      <c r="C48" s="88"/>
      <c r="D48" s="89"/>
      <c r="E48" s="44" t="s">
        <v>49</v>
      </c>
      <c r="F48" s="91">
        <f>F46</f>
        <v>45943.60536</v>
      </c>
      <c r="G48" s="94"/>
      <c r="H48" s="91">
        <f>F48+H46</f>
        <v>114311.832342</v>
      </c>
      <c r="I48" s="94"/>
      <c r="J48" s="91">
        <f>H48+J46</f>
        <v>201557.80136699998</v>
      </c>
      <c r="K48" s="94"/>
      <c r="L48" s="91">
        <f>J48+L46</f>
        <v>237553.36800199997</v>
      </c>
      <c r="M48" s="94"/>
      <c r="N48" s="91">
        <f>L48+N46</f>
        <v>292798.72281799995</v>
      </c>
      <c r="O48" s="94"/>
      <c r="P48" s="91">
        <f>N48+P46</f>
        <v>325808.67999999993</v>
      </c>
      <c r="Q48" s="95"/>
      <c r="R48" s="92"/>
    </row>
  </sheetData>
  <sheetProtection/>
  <mergeCells count="103">
    <mergeCell ref="R39:R40"/>
    <mergeCell ref="R37:R38"/>
    <mergeCell ref="R41:R42"/>
    <mergeCell ref="D5:J5"/>
    <mergeCell ref="D8:J8"/>
    <mergeCell ref="R27:R28"/>
    <mergeCell ref="R25:R26"/>
    <mergeCell ref="R31:R32"/>
    <mergeCell ref="R29:R30"/>
    <mergeCell ref="R35:R36"/>
    <mergeCell ref="R33:R34"/>
    <mergeCell ref="P47:Q47"/>
    <mergeCell ref="F48:G48"/>
    <mergeCell ref="H48:I48"/>
    <mergeCell ref="J48:K48"/>
    <mergeCell ref="L48:M48"/>
    <mergeCell ref="N48:O48"/>
    <mergeCell ref="P48:Q48"/>
    <mergeCell ref="B47:D48"/>
    <mergeCell ref="F47:G47"/>
    <mergeCell ref="H47:I47"/>
    <mergeCell ref="J47:K47"/>
    <mergeCell ref="L47:M47"/>
    <mergeCell ref="N47:O47"/>
    <mergeCell ref="P45:Q45"/>
    <mergeCell ref="F46:G46"/>
    <mergeCell ref="H46:I46"/>
    <mergeCell ref="J46:K46"/>
    <mergeCell ref="L46:M46"/>
    <mergeCell ref="N46:O46"/>
    <mergeCell ref="P46:Q46"/>
    <mergeCell ref="B41:B42"/>
    <mergeCell ref="C41:C42"/>
    <mergeCell ref="D41:D42"/>
    <mergeCell ref="B45:D46"/>
    <mergeCell ref="F45:G45"/>
    <mergeCell ref="H45:I45"/>
    <mergeCell ref="J45:K45"/>
    <mergeCell ref="L45:M45"/>
    <mergeCell ref="N45:O45"/>
    <mergeCell ref="B37:B38"/>
    <mergeCell ref="C37:C38"/>
    <mergeCell ref="D37:D38"/>
    <mergeCell ref="B39:B40"/>
    <mergeCell ref="C39:C40"/>
    <mergeCell ref="D39:D40"/>
    <mergeCell ref="B33:B34"/>
    <mergeCell ref="C33:C34"/>
    <mergeCell ref="D33:D34"/>
    <mergeCell ref="B35:B36"/>
    <mergeCell ref="C35:C36"/>
    <mergeCell ref="D35:D36"/>
    <mergeCell ref="B29:B30"/>
    <mergeCell ref="C29:C30"/>
    <mergeCell ref="D29:D30"/>
    <mergeCell ref="B31:B32"/>
    <mergeCell ref="C31:C32"/>
    <mergeCell ref="D31:D32"/>
    <mergeCell ref="B25:B26"/>
    <mergeCell ref="C25:C26"/>
    <mergeCell ref="D25:D26"/>
    <mergeCell ref="B27:B28"/>
    <mergeCell ref="C27:C28"/>
    <mergeCell ref="D27:D28"/>
    <mergeCell ref="B21:B22"/>
    <mergeCell ref="C21:C22"/>
    <mergeCell ref="D21:D22"/>
    <mergeCell ref="R21:R22"/>
    <mergeCell ref="B23:B24"/>
    <mergeCell ref="C23:C24"/>
    <mergeCell ref="D23:D24"/>
    <mergeCell ref="R23:R24"/>
    <mergeCell ref="R15:R16"/>
    <mergeCell ref="B17:B18"/>
    <mergeCell ref="C17:C18"/>
    <mergeCell ref="D17:D18"/>
    <mergeCell ref="R17:R18"/>
    <mergeCell ref="B19:B20"/>
    <mergeCell ref="C19:C20"/>
    <mergeCell ref="D19:D20"/>
    <mergeCell ref="R19:R20"/>
    <mergeCell ref="L13:M13"/>
    <mergeCell ref="N13:O13"/>
    <mergeCell ref="P13:Q13"/>
    <mergeCell ref="B15:B16"/>
    <mergeCell ref="C15:C16"/>
    <mergeCell ref="D15:D16"/>
    <mergeCell ref="D7:J7"/>
    <mergeCell ref="L8:N8"/>
    <mergeCell ref="D9:J9"/>
    <mergeCell ref="L9:N9"/>
    <mergeCell ref="B11:N11"/>
    <mergeCell ref="B13:B14"/>
    <mergeCell ref="C13:C14"/>
    <mergeCell ref="F13:G13"/>
    <mergeCell ref="H13:I13"/>
    <mergeCell ref="J13:K13"/>
    <mergeCell ref="D2:I2"/>
    <mergeCell ref="D3:I3"/>
    <mergeCell ref="D4:I4"/>
    <mergeCell ref="D6:J6"/>
    <mergeCell ref="L6:N6"/>
    <mergeCell ref="L7:N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ippu</dc:creator>
  <cp:keywords/>
  <dc:description/>
  <cp:lastModifiedBy>Alfredo Antonio Nicolau Macedo Cunha</cp:lastModifiedBy>
  <cp:lastPrinted>2020-02-05T13:29:37Z</cp:lastPrinted>
  <dcterms:created xsi:type="dcterms:W3CDTF">2007-05-03T19:44:03Z</dcterms:created>
  <dcterms:modified xsi:type="dcterms:W3CDTF">2020-02-05T13:34:14Z</dcterms:modified>
  <cp:category/>
  <cp:version/>
  <cp:contentType/>
  <cp:contentStatus/>
</cp:coreProperties>
</file>